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455" windowHeight="12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<sst xmlns="http://schemas.openxmlformats.org/spreadsheetml/2006/main" count="99" uniqueCount="59">
  <si>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t>RETRO PLANNING RECRUTEMENT + BUDGET</t>
  </si>
  <si>
    <t>Poste de</t>
  </si>
  <si>
    <t>Définir le profil du poste</t>
  </si>
  <si>
    <t>Définir le profil du candidat</t>
  </si>
  <si>
    <t>Etudier d'eventuelle candidatures spontanées</t>
  </si>
  <si>
    <t>Construire l'annonce</t>
  </si>
  <si>
    <t>Publier l'annonce</t>
  </si>
  <si>
    <t>Durée de diffusion de l'annonce</t>
  </si>
  <si>
    <t>Première préselection</t>
  </si>
  <si>
    <t>Sélection des convoqués</t>
  </si>
  <si>
    <t>Envoi des dossiers de candidatures</t>
  </si>
  <si>
    <t>Retour des dossiers de candidatures</t>
  </si>
  <si>
    <t>Préparation des entretiens</t>
  </si>
  <si>
    <t xml:space="preserve"> - étude des dossiers</t>
  </si>
  <si>
    <t xml:space="preserve"> - réservation de planning</t>
  </si>
  <si>
    <t xml:space="preserve"> - réservation de salle</t>
  </si>
  <si>
    <t>Convocation des candidats</t>
  </si>
  <si>
    <t>Réception des candidats</t>
  </si>
  <si>
    <t xml:space="preserve"> - conduite des entretiens</t>
  </si>
  <si>
    <t xml:space="preserve"> - analyse des entretiens</t>
  </si>
  <si>
    <t>Eventuelle second entretien</t>
  </si>
  <si>
    <t>Prise de décision</t>
  </si>
  <si>
    <t>Embauche du candidat</t>
  </si>
  <si>
    <t>Passage possible de tests</t>
  </si>
  <si>
    <t xml:space="preserve"> - Prévoir une connexion internet</t>
  </si>
  <si>
    <t xml:space="preserve"> - construction du fichier coordonnées</t>
  </si>
  <si>
    <t xml:space="preserve"> - Réalisation et envoi courrier</t>
  </si>
  <si>
    <t>Durée prévue</t>
  </si>
  <si>
    <t>minutes</t>
  </si>
  <si>
    <t xml:space="preserve"> - à multiplier par le nombre</t>
  </si>
  <si>
    <t>heures</t>
  </si>
  <si>
    <t>15 jours</t>
  </si>
  <si>
    <t xml:space="preserve"> - prévoir 1 semaine pour les retours</t>
  </si>
  <si>
    <t>semaine</t>
  </si>
  <si>
    <t xml:space="preserve"> - contact</t>
  </si>
  <si>
    <t xml:space="preserve"> - construction du contrat</t>
  </si>
  <si>
    <t>La prise de poste doit se faire pour le :</t>
  </si>
  <si>
    <t xml:space="preserve"> - Prévoir un délai de 5 jours mini</t>
  </si>
  <si>
    <t>5 jours</t>
  </si>
  <si>
    <t xml:space="preserve"> - répondre aux autres candidats</t>
  </si>
  <si>
    <t>Si autre jour prévoir 2 jours de délai</t>
  </si>
  <si>
    <t>début du recrutement au plus tard :</t>
  </si>
  <si>
    <t>Attention cette évaluation ne tient pas compte des jours ouvrables</t>
  </si>
  <si>
    <t>Coût prévisionnel</t>
  </si>
  <si>
    <t>Etapes</t>
  </si>
  <si>
    <t>Phases du recrutement</t>
  </si>
  <si>
    <t>coût Horaire</t>
  </si>
  <si>
    <t>Qui fait ?</t>
  </si>
  <si>
    <t>vous</t>
  </si>
  <si>
    <t>diffuseur</t>
  </si>
  <si>
    <t>pole-emploi</t>
  </si>
  <si>
    <t>cabinet</t>
  </si>
  <si>
    <t>site internet</t>
  </si>
  <si>
    <t>journaux</t>
  </si>
  <si>
    <t>vous  ou pas</t>
  </si>
  <si>
    <t>central test</t>
  </si>
  <si>
    <t>salaire brut mensuel proposé pour le poste</t>
  </si>
  <si>
    <t xml:space="preserve">pour 2 tests en lignes </t>
  </si>
  <si>
    <t>avec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</si>
</sst>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$-40C]dddd\ d\ mmmm\ yyyy"/>
    <numFmt numFmtId="166" formatCode="[$-40C]d\-mmm\-yy;@"/>
    <numFmt numFmtId="167" formatCode="[$-40C]d\ mmmm\ yyyy;@"/>
    <numFmt numFmtId="168" formatCode="h:mm;@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36" fillId="33" borderId="11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167" fontId="41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167" fontId="41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7" xfId="0" applyBorder="1" applyAlignment="1">
      <alignment/>
    </xf>
    <xf numFmtId="168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167" fontId="41" fillId="0" borderId="21" xfId="0" applyNumberFormat="1" applyFont="1" applyBorder="1" applyAlignment="1">
      <alignment horizontal="center"/>
    </xf>
    <xf numFmtId="167" fontId="41" fillId="0" borderId="22" xfId="0" applyNumberFormat="1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40" fillId="0" borderId="19" xfId="0" applyFon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8" fontId="0" fillId="0" borderId="23" xfId="0" applyNumberFormat="1" applyBorder="1" applyAlignment="1">
      <alignment horizontal="center"/>
    </xf>
    <xf numFmtId="0" fontId="0" fillId="0" borderId="10" xfId="0" applyBorder="1" applyAlignment="1">
      <alignment/>
    </xf>
    <xf numFmtId="167" fontId="41" fillId="0" borderId="24" xfId="0" applyNumberFormat="1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36" fillId="33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B42">
      <selection activeCell="K72" sqref="K72"/>
    </sheetView>
  </sheetViews>
  <sheetFormatPr defaultColWidth="11.421875" defaultRowHeight="15"/>
  <cols>
    <col min="1" max="1" width="7.8515625" style="0" customWidth="1"/>
    <col min="2" max="2" width="11.7109375" style="0" customWidth="1"/>
    <col min="3" max="3" width="33.140625" style="0" customWidth="1"/>
    <col min="4" max="4" width="4.28125" style="3" customWidth="1"/>
    <col min="5" max="5" width="10.28125" style="3" customWidth="1"/>
    <col min="7" max="7" width="11.421875" style="7" customWidth="1"/>
    <col min="8" max="8" width="16.00390625" style="0" customWidth="1"/>
    <col min="9" max="9" width="8.8515625" style="0" customWidth="1"/>
    <col min="10" max="10" width="11.421875" style="49" customWidth="1"/>
  </cols>
  <sheetData>
    <row r="1" spans="2:13" ht="18.75">
      <c r="B1" s="1" t="s">
        <v>0</v>
      </c>
      <c r="F1" t="s">
        <v>1</v>
      </c>
      <c r="I1" t="s">
        <v>56</v>
      </c>
      <c r="M1">
        <v>2500</v>
      </c>
    </row>
    <row r="3" spans="2:3" ht="15">
      <c r="B3" s="4" t="s">
        <v>36</v>
      </c>
      <c r="C3" s="4"/>
    </row>
    <row r="4" spans="2:8" ht="15">
      <c r="B4" s="4"/>
      <c r="C4" s="6">
        <v>41014</v>
      </c>
      <c r="E4" s="14" t="s">
        <v>41</v>
      </c>
      <c r="H4" s="9">
        <f>G8</f>
        <v>40974.555555555555</v>
      </c>
    </row>
    <row r="5" spans="2:8" ht="15">
      <c r="B5" s="4"/>
      <c r="C5" s="10"/>
      <c r="E5" s="12" t="s">
        <v>42</v>
      </c>
      <c r="H5" s="11"/>
    </row>
    <row r="7" spans="1:10" ht="33" customHeight="1">
      <c r="A7" s="2" t="s">
        <v>44</v>
      </c>
      <c r="B7" s="46" t="s">
        <v>45</v>
      </c>
      <c r="C7" s="47"/>
      <c r="D7" s="48"/>
      <c r="E7" s="21" t="s">
        <v>27</v>
      </c>
      <c r="H7" s="2" t="s">
        <v>43</v>
      </c>
      <c r="I7" s="50" t="s">
        <v>46</v>
      </c>
      <c r="J7" s="49" t="s">
        <v>47</v>
      </c>
    </row>
    <row r="8" spans="1:10" ht="15">
      <c r="A8" s="45">
        <v>1</v>
      </c>
      <c r="B8" s="15" t="s">
        <v>2</v>
      </c>
      <c r="C8" s="16"/>
      <c r="D8" s="17"/>
      <c r="E8" s="18">
        <v>0.20833333333333334</v>
      </c>
      <c r="F8" s="19" t="s">
        <v>30</v>
      </c>
      <c r="G8" s="20">
        <f>G9-E8</f>
        <v>40974.555555555555</v>
      </c>
      <c r="H8" s="52">
        <f>I8*5</f>
        <v>75</v>
      </c>
      <c r="I8">
        <v>15</v>
      </c>
      <c r="J8" s="49" t="s">
        <v>48</v>
      </c>
    </row>
    <row r="9" spans="1:10" ht="15">
      <c r="A9" s="45">
        <v>2</v>
      </c>
      <c r="B9" s="15" t="s">
        <v>3</v>
      </c>
      <c r="C9" s="16"/>
      <c r="D9" s="17"/>
      <c r="E9" s="18">
        <v>0.10416666666666667</v>
      </c>
      <c r="F9" s="19" t="s">
        <v>30</v>
      </c>
      <c r="G9" s="20">
        <f>G14-E9</f>
        <v>40974.76388888889</v>
      </c>
      <c r="H9" s="52">
        <f>I8*2.5</f>
        <v>37.5</v>
      </c>
      <c r="J9" s="49" t="s">
        <v>48</v>
      </c>
    </row>
    <row r="10" spans="1:8" ht="15">
      <c r="A10" s="45"/>
      <c r="E10" s="8"/>
      <c r="G10" s="13"/>
      <c r="H10" s="52"/>
    </row>
    <row r="11" spans="1:10" ht="15">
      <c r="A11" s="45">
        <v>3</v>
      </c>
      <c r="B11" s="22" t="s">
        <v>4</v>
      </c>
      <c r="C11" s="23"/>
      <c r="D11" s="24"/>
      <c r="E11" s="28">
        <v>10.006944444444445</v>
      </c>
      <c r="F11" s="29" t="s">
        <v>28</v>
      </c>
      <c r="G11" s="13"/>
      <c r="H11" s="52">
        <f>I8*0.17*D12</f>
        <v>25.500000000000004</v>
      </c>
      <c r="J11" s="49" t="s">
        <v>48</v>
      </c>
    </row>
    <row r="12" spans="1:8" ht="15">
      <c r="A12" s="45"/>
      <c r="B12" s="25"/>
      <c r="C12" s="26" t="s">
        <v>29</v>
      </c>
      <c r="D12" s="27">
        <v>10</v>
      </c>
      <c r="E12" s="30">
        <f>E11*D12</f>
        <v>100.06944444444444</v>
      </c>
      <c r="F12" s="31"/>
      <c r="G12" s="13"/>
      <c r="H12" s="52"/>
    </row>
    <row r="13" spans="1:8" ht="15">
      <c r="A13" s="45"/>
      <c r="E13" s="8"/>
      <c r="G13" s="13"/>
      <c r="H13" s="52"/>
    </row>
    <row r="14" spans="1:10" ht="15">
      <c r="A14" s="45">
        <v>4</v>
      </c>
      <c r="B14" s="15" t="s">
        <v>5</v>
      </c>
      <c r="C14" s="16"/>
      <c r="D14" s="17"/>
      <c r="E14" s="18">
        <v>0.020833333333333332</v>
      </c>
      <c r="F14" s="19" t="s">
        <v>28</v>
      </c>
      <c r="G14" s="20">
        <f>G15-E14</f>
        <v>40974.868055555555</v>
      </c>
      <c r="H14" s="52">
        <f>$I$8*0.5</f>
        <v>7.5</v>
      </c>
      <c r="J14" s="49" t="s">
        <v>48</v>
      </c>
    </row>
    <row r="15" spans="1:14" ht="15">
      <c r="A15" s="45">
        <v>5</v>
      </c>
      <c r="B15" s="15" t="s">
        <v>6</v>
      </c>
      <c r="C15" s="16"/>
      <c r="D15" s="17"/>
      <c r="E15" s="18">
        <v>0.020833333333333332</v>
      </c>
      <c r="F15" s="19" t="s">
        <v>28</v>
      </c>
      <c r="G15" s="20">
        <f>G16-E15</f>
        <v>40974.88888888889</v>
      </c>
      <c r="H15" s="52">
        <f>$I$8*0.5</f>
        <v>7.5</v>
      </c>
      <c r="J15" s="49" t="s">
        <v>49</v>
      </c>
      <c r="K15" s="51" t="s">
        <v>50</v>
      </c>
      <c r="L15" s="51" t="s">
        <v>51</v>
      </c>
      <c r="M15" s="51" t="s">
        <v>52</v>
      </c>
      <c r="N15" s="51" t="s">
        <v>53</v>
      </c>
    </row>
    <row r="16" spans="1:14" ht="15">
      <c r="A16" s="45">
        <v>6</v>
      </c>
      <c r="B16" s="15" t="s">
        <v>7</v>
      </c>
      <c r="C16" s="16"/>
      <c r="D16" s="17"/>
      <c r="E16" s="18">
        <v>15</v>
      </c>
      <c r="F16" s="19" t="s">
        <v>31</v>
      </c>
      <c r="G16" s="20">
        <f>G18-E16</f>
        <v>40974.909722222226</v>
      </c>
      <c r="H16" s="52"/>
      <c r="K16" s="3">
        <v>0</v>
      </c>
      <c r="L16" s="3">
        <f>(M1*13)*0.25</f>
        <v>8125</v>
      </c>
      <c r="M16" s="3">
        <v>500</v>
      </c>
      <c r="N16" s="3">
        <v>2000</v>
      </c>
    </row>
    <row r="17" spans="1:8" ht="15">
      <c r="A17" s="45"/>
      <c r="E17" s="8"/>
      <c r="G17" s="13"/>
      <c r="H17" s="52"/>
    </row>
    <row r="18" spans="1:10" ht="15">
      <c r="A18" s="45">
        <v>7</v>
      </c>
      <c r="B18" s="22" t="s">
        <v>8</v>
      </c>
      <c r="C18" s="23"/>
      <c r="D18" s="24"/>
      <c r="E18" s="28">
        <v>0.006944444444444444</v>
      </c>
      <c r="F18" s="29" t="s">
        <v>28</v>
      </c>
      <c r="G18" s="32">
        <f>G21-E19</f>
        <v>40989.909722222226</v>
      </c>
      <c r="H18" s="52">
        <f>I18*0.17*D19</f>
        <v>42.50000000000001</v>
      </c>
      <c r="I18">
        <v>10</v>
      </c>
      <c r="J18" s="49" t="s">
        <v>54</v>
      </c>
    </row>
    <row r="19" spans="1:8" ht="15">
      <c r="A19" s="45"/>
      <c r="B19" s="25"/>
      <c r="C19" s="26" t="s">
        <v>29</v>
      </c>
      <c r="D19" s="27">
        <v>25</v>
      </c>
      <c r="E19" s="30">
        <f>E18*D19</f>
        <v>0.1736111111111111</v>
      </c>
      <c r="F19" s="31"/>
      <c r="G19" s="33"/>
      <c r="H19" s="52"/>
    </row>
    <row r="20" spans="1:8" ht="15">
      <c r="A20" s="45"/>
      <c r="E20" s="8"/>
      <c r="G20" s="13"/>
      <c r="H20" s="52"/>
    </row>
    <row r="21" spans="1:10" ht="15">
      <c r="A21" s="45">
        <v>8</v>
      </c>
      <c r="B21" s="22" t="s">
        <v>10</v>
      </c>
      <c r="C21" s="23"/>
      <c r="D21" s="24"/>
      <c r="E21" s="28">
        <v>0.003472222222222222</v>
      </c>
      <c r="F21" s="29" t="s">
        <v>28</v>
      </c>
      <c r="G21" s="32">
        <f>G24-E22</f>
        <v>40990.083333333336</v>
      </c>
      <c r="H21" s="52">
        <f>I21*0.085*D22</f>
        <v>12.750000000000002</v>
      </c>
      <c r="I21">
        <v>10</v>
      </c>
      <c r="J21" s="49" t="s">
        <v>54</v>
      </c>
    </row>
    <row r="22" spans="1:8" ht="15">
      <c r="A22" s="45"/>
      <c r="B22" s="25"/>
      <c r="C22" s="26" t="s">
        <v>29</v>
      </c>
      <c r="D22" s="27">
        <v>15</v>
      </c>
      <c r="E22" s="30">
        <f>E21*D22</f>
        <v>0.05208333333333333</v>
      </c>
      <c r="F22" s="31"/>
      <c r="G22" s="34"/>
      <c r="H22" s="52"/>
    </row>
    <row r="23" spans="1:8" ht="15">
      <c r="A23" s="45"/>
      <c r="E23" s="8"/>
      <c r="G23" s="13"/>
      <c r="H23" s="52"/>
    </row>
    <row r="24" spans="1:8" ht="15">
      <c r="A24" s="45">
        <v>9</v>
      </c>
      <c r="B24" s="22" t="s">
        <v>11</v>
      </c>
      <c r="C24" s="23"/>
      <c r="D24" s="35"/>
      <c r="E24" s="36"/>
      <c r="F24" s="29"/>
      <c r="G24" s="32">
        <f>G27-E25</f>
        <v>40990.13541666667</v>
      </c>
      <c r="H24" s="52"/>
    </row>
    <row r="25" spans="1:8" ht="15">
      <c r="A25" s="45"/>
      <c r="B25" s="25"/>
      <c r="C25" s="37" t="s">
        <v>32</v>
      </c>
      <c r="D25" s="38"/>
      <c r="E25" s="39">
        <v>10</v>
      </c>
      <c r="F25" s="31" t="s">
        <v>33</v>
      </c>
      <c r="G25" s="34"/>
      <c r="H25" s="52"/>
    </row>
    <row r="26" spans="1:8" ht="15">
      <c r="A26" s="45"/>
      <c r="E26" s="8"/>
      <c r="G26" s="13"/>
      <c r="H26" s="52"/>
    </row>
    <row r="27" spans="1:10" ht="15">
      <c r="A27" s="45">
        <v>10</v>
      </c>
      <c r="B27" s="22" t="s">
        <v>9</v>
      </c>
      <c r="C27" s="23"/>
      <c r="D27" s="24"/>
      <c r="E27" s="28">
        <v>0.013888888888888888</v>
      </c>
      <c r="F27" s="29" t="s">
        <v>28</v>
      </c>
      <c r="G27" s="32">
        <f>G30-(E28*3)</f>
        <v>41000.13541666667</v>
      </c>
      <c r="H27" s="52">
        <f>I8*0.33*D28</f>
        <v>34.65</v>
      </c>
      <c r="J27" s="49" t="s">
        <v>48</v>
      </c>
    </row>
    <row r="28" spans="1:8" ht="15">
      <c r="A28" s="45"/>
      <c r="B28" s="25"/>
      <c r="C28" s="26" t="s">
        <v>29</v>
      </c>
      <c r="D28" s="27">
        <v>7</v>
      </c>
      <c r="E28" s="30">
        <f>E27*D28</f>
        <v>0.09722222222222221</v>
      </c>
      <c r="F28" s="31"/>
      <c r="G28" s="33"/>
      <c r="H28" s="52"/>
    </row>
    <row r="29" spans="1:8" ht="15">
      <c r="A29" s="45"/>
      <c r="E29" s="8"/>
      <c r="G29" s="13"/>
      <c r="H29" s="52"/>
    </row>
    <row r="30" spans="1:10" ht="15">
      <c r="A30" s="45">
        <v>11</v>
      </c>
      <c r="B30" s="22" t="s">
        <v>12</v>
      </c>
      <c r="C30" s="23"/>
      <c r="D30" s="24"/>
      <c r="E30" s="28">
        <v>0.010416666666666666</v>
      </c>
      <c r="F30" s="29" t="s">
        <v>28</v>
      </c>
      <c r="G30" s="32">
        <f>G36-(E31*3)</f>
        <v>41000.427083333336</v>
      </c>
      <c r="H30" s="52">
        <f>I8*0.25*D31</f>
        <v>26.25</v>
      </c>
      <c r="J30" s="49" t="s">
        <v>48</v>
      </c>
    </row>
    <row r="31" spans="1:8" ht="15">
      <c r="A31" s="45"/>
      <c r="B31" s="40"/>
      <c r="C31" s="41" t="s">
        <v>29</v>
      </c>
      <c r="D31" s="5">
        <v>7</v>
      </c>
      <c r="E31" s="42">
        <f>E30*D31</f>
        <v>0.07291666666666666</v>
      </c>
      <c r="F31" s="43"/>
      <c r="G31" s="44"/>
      <c r="H31" s="52"/>
    </row>
    <row r="32" spans="1:8" ht="15">
      <c r="A32" s="45"/>
      <c r="B32" s="40"/>
      <c r="C32" s="41" t="s">
        <v>13</v>
      </c>
      <c r="D32" s="5"/>
      <c r="E32" s="42"/>
      <c r="F32" s="43"/>
      <c r="G32" s="44"/>
      <c r="H32" s="52"/>
    </row>
    <row r="33" spans="1:8" ht="15">
      <c r="A33" s="45"/>
      <c r="B33" s="40"/>
      <c r="C33" s="41" t="s">
        <v>14</v>
      </c>
      <c r="D33" s="5"/>
      <c r="E33" s="42"/>
      <c r="F33" s="43"/>
      <c r="G33" s="44"/>
      <c r="H33" s="52"/>
    </row>
    <row r="34" spans="1:8" ht="15">
      <c r="A34" s="45"/>
      <c r="B34" s="25"/>
      <c r="C34" s="26" t="s">
        <v>15</v>
      </c>
      <c r="D34" s="27"/>
      <c r="E34" s="30"/>
      <c r="F34" s="31"/>
      <c r="G34" s="33"/>
      <c r="H34" s="52"/>
    </row>
    <row r="35" spans="1:8" ht="15">
      <c r="A35" s="45"/>
      <c r="E35" s="8"/>
      <c r="G35" s="13"/>
      <c r="H35" s="52"/>
    </row>
    <row r="36" spans="1:10" ht="15">
      <c r="A36" s="45">
        <v>12</v>
      </c>
      <c r="B36" s="22" t="s">
        <v>16</v>
      </c>
      <c r="C36" s="23"/>
      <c r="D36" s="24"/>
      <c r="E36" s="28">
        <v>0.003472222222222222</v>
      </c>
      <c r="F36" s="29" t="s">
        <v>28</v>
      </c>
      <c r="G36" s="32">
        <f>G43-E41</f>
        <v>41000.645833333336</v>
      </c>
      <c r="H36" s="52">
        <f>I36*0.085*D37</f>
        <v>5.950000000000001</v>
      </c>
      <c r="I36">
        <v>10</v>
      </c>
      <c r="J36" s="49" t="s">
        <v>54</v>
      </c>
    </row>
    <row r="37" spans="1:8" ht="15">
      <c r="A37" s="45"/>
      <c r="B37" s="40"/>
      <c r="C37" s="41" t="s">
        <v>29</v>
      </c>
      <c r="D37" s="5">
        <v>7</v>
      </c>
      <c r="E37" s="42">
        <f>E36*D37</f>
        <v>0.024305555555555552</v>
      </c>
      <c r="F37" s="43"/>
      <c r="G37" s="44"/>
      <c r="H37" s="52"/>
    </row>
    <row r="38" spans="1:8" ht="15">
      <c r="A38" s="45"/>
      <c r="B38" s="40"/>
      <c r="C38" s="41" t="s">
        <v>25</v>
      </c>
      <c r="D38" s="5"/>
      <c r="E38" s="42"/>
      <c r="F38" s="43"/>
      <c r="G38" s="44"/>
      <c r="H38" s="52"/>
    </row>
    <row r="39" spans="1:8" ht="15">
      <c r="A39" s="45"/>
      <c r="B39" s="25"/>
      <c r="C39" s="26" t="s">
        <v>26</v>
      </c>
      <c r="D39" s="27"/>
      <c r="E39" s="30"/>
      <c r="F39" s="31"/>
      <c r="G39" s="33"/>
      <c r="H39" s="52"/>
    </row>
    <row r="40" spans="1:8" ht="15">
      <c r="A40" s="45"/>
      <c r="E40" s="8"/>
      <c r="G40" s="13"/>
      <c r="H40" s="52"/>
    </row>
    <row r="41" spans="1:8" ht="15">
      <c r="A41" s="45">
        <v>13</v>
      </c>
      <c r="B41" s="15"/>
      <c r="C41" s="16" t="s">
        <v>37</v>
      </c>
      <c r="D41" s="17"/>
      <c r="E41" s="18">
        <v>5</v>
      </c>
      <c r="F41" s="19" t="s">
        <v>38</v>
      </c>
      <c r="G41" s="13"/>
      <c r="H41" s="52"/>
    </row>
    <row r="42" spans="1:8" ht="15">
      <c r="A42" s="45"/>
      <c r="E42" s="8"/>
      <c r="G42" s="13"/>
      <c r="H42" s="52"/>
    </row>
    <row r="43" spans="1:11" ht="15">
      <c r="A43" s="45">
        <v>14</v>
      </c>
      <c r="B43" s="22" t="s">
        <v>23</v>
      </c>
      <c r="C43" s="23"/>
      <c r="D43" s="24"/>
      <c r="E43" s="28">
        <v>0.041666666666666664</v>
      </c>
      <c r="F43" s="29" t="s">
        <v>30</v>
      </c>
      <c r="G43" s="32">
        <f>G47-E44</f>
        <v>41005.645833333336</v>
      </c>
      <c r="H43" s="52">
        <f>I43*D44</f>
        <v>490</v>
      </c>
      <c r="I43">
        <v>70</v>
      </c>
      <c r="J43" s="49" t="s">
        <v>55</v>
      </c>
      <c r="K43" t="s">
        <v>57</v>
      </c>
    </row>
    <row r="44" spans="1:8" ht="15">
      <c r="A44" s="45"/>
      <c r="B44" s="40"/>
      <c r="C44" s="41" t="s">
        <v>29</v>
      </c>
      <c r="D44" s="5">
        <v>7</v>
      </c>
      <c r="E44" s="42">
        <f>E43*D44</f>
        <v>0.29166666666666663</v>
      </c>
      <c r="F44" s="43"/>
      <c r="G44" s="44"/>
      <c r="H44" s="52"/>
    </row>
    <row r="45" spans="1:8" ht="15">
      <c r="A45" s="45"/>
      <c r="B45" s="25"/>
      <c r="C45" s="26" t="s">
        <v>24</v>
      </c>
      <c r="D45" s="27"/>
      <c r="E45" s="30"/>
      <c r="F45" s="31"/>
      <c r="G45" s="33"/>
      <c r="H45" s="52"/>
    </row>
    <row r="46" spans="1:8" ht="15">
      <c r="A46" s="45"/>
      <c r="E46" s="8"/>
      <c r="G46" s="13"/>
      <c r="H46" s="52"/>
    </row>
    <row r="47" spans="1:10" ht="15">
      <c r="A47" s="45">
        <v>15</v>
      </c>
      <c r="B47" s="22" t="s">
        <v>17</v>
      </c>
      <c r="C47" s="23"/>
      <c r="D47" s="24"/>
      <c r="E47" s="28">
        <v>0.041666666666666664</v>
      </c>
      <c r="F47" s="29" t="s">
        <v>30</v>
      </c>
      <c r="G47" s="32">
        <f>G52-(E48*3)</f>
        <v>41005.9375</v>
      </c>
      <c r="H47" s="52">
        <f>I47*1*D48</f>
        <v>105</v>
      </c>
      <c r="I47">
        <v>15</v>
      </c>
      <c r="J47" s="49" t="s">
        <v>48</v>
      </c>
    </row>
    <row r="48" spans="1:8" ht="15">
      <c r="A48" s="45"/>
      <c r="B48" s="40"/>
      <c r="C48" s="41" t="s">
        <v>29</v>
      </c>
      <c r="D48" s="5">
        <v>7</v>
      </c>
      <c r="E48" s="42">
        <f>E47*D48</f>
        <v>0.29166666666666663</v>
      </c>
      <c r="F48" s="43"/>
      <c r="G48" s="44"/>
      <c r="H48" s="52"/>
    </row>
    <row r="49" spans="1:8" ht="15">
      <c r="A49" s="45"/>
      <c r="B49" s="40"/>
      <c r="C49" s="41" t="s">
        <v>18</v>
      </c>
      <c r="D49" s="5"/>
      <c r="E49" s="42"/>
      <c r="F49" s="43"/>
      <c r="G49" s="44"/>
      <c r="H49" s="52"/>
    </row>
    <row r="50" spans="1:8" ht="15">
      <c r="A50" s="45"/>
      <c r="B50" s="25"/>
      <c r="C50" s="26" t="s">
        <v>19</v>
      </c>
      <c r="D50" s="27"/>
      <c r="E50" s="30"/>
      <c r="F50" s="31"/>
      <c r="G50" s="33"/>
      <c r="H50" s="52"/>
    </row>
    <row r="51" spans="1:8" ht="15">
      <c r="A51" s="45"/>
      <c r="E51" s="8"/>
      <c r="G51" s="13"/>
      <c r="H51" s="52"/>
    </row>
    <row r="52" spans="1:8" ht="15">
      <c r="A52" s="45">
        <v>16</v>
      </c>
      <c r="B52" s="15"/>
      <c r="C52" s="16" t="s">
        <v>40</v>
      </c>
      <c r="D52" s="17"/>
      <c r="E52" s="18">
        <v>2</v>
      </c>
      <c r="F52" s="19"/>
      <c r="G52" s="20">
        <f>G54-E52</f>
        <v>41006.8125</v>
      </c>
      <c r="H52" s="52"/>
    </row>
    <row r="53" spans="1:8" ht="15">
      <c r="A53" s="45"/>
      <c r="E53" s="8"/>
      <c r="G53" s="13"/>
      <c r="H53" s="52"/>
    </row>
    <row r="54" spans="1:10" ht="15">
      <c r="A54" s="45">
        <v>17</v>
      </c>
      <c r="B54" s="22" t="s">
        <v>20</v>
      </c>
      <c r="C54" s="23"/>
      <c r="D54" s="24"/>
      <c r="E54" s="28">
        <v>0.0625</v>
      </c>
      <c r="F54" s="29" t="s">
        <v>30</v>
      </c>
      <c r="G54" s="32">
        <f>G63-E55</f>
        <v>41008.8125</v>
      </c>
      <c r="H54" s="52">
        <f>I47*1.5*D55</f>
        <v>67.5</v>
      </c>
      <c r="J54" s="49" t="s">
        <v>48</v>
      </c>
    </row>
    <row r="55" spans="1:8" ht="15">
      <c r="A55" s="45"/>
      <c r="B55" s="40"/>
      <c r="C55" s="41" t="s">
        <v>29</v>
      </c>
      <c r="D55" s="5">
        <v>3</v>
      </c>
      <c r="E55" s="42">
        <f>E54*D55</f>
        <v>0.1875</v>
      </c>
      <c r="F55" s="43"/>
      <c r="G55" s="44"/>
      <c r="H55" s="52"/>
    </row>
    <row r="56" spans="1:8" ht="15">
      <c r="A56" s="45"/>
      <c r="B56" s="40"/>
      <c r="C56" s="41" t="s">
        <v>13</v>
      </c>
      <c r="D56" s="5"/>
      <c r="E56" s="42"/>
      <c r="F56" s="43"/>
      <c r="G56" s="44"/>
      <c r="H56" s="52"/>
    </row>
    <row r="57" spans="1:8" ht="15">
      <c r="A57" s="45"/>
      <c r="B57" s="40"/>
      <c r="C57" s="41" t="s">
        <v>14</v>
      </c>
      <c r="D57" s="5"/>
      <c r="E57" s="42"/>
      <c r="F57" s="43"/>
      <c r="G57" s="44"/>
      <c r="H57" s="52"/>
    </row>
    <row r="58" spans="1:8" ht="15">
      <c r="A58" s="45"/>
      <c r="B58" s="40"/>
      <c r="C58" s="41" t="s">
        <v>15</v>
      </c>
      <c r="D58" s="5"/>
      <c r="E58" s="42"/>
      <c r="F58" s="43"/>
      <c r="G58" s="44"/>
      <c r="H58" s="52"/>
    </row>
    <row r="59" spans="1:8" ht="15">
      <c r="A59" s="45"/>
      <c r="B59" s="40"/>
      <c r="C59" s="41" t="s">
        <v>25</v>
      </c>
      <c r="D59" s="5"/>
      <c r="E59" s="42"/>
      <c r="F59" s="43"/>
      <c r="G59" s="44"/>
      <c r="H59" s="52"/>
    </row>
    <row r="60" spans="1:8" ht="15">
      <c r="A60" s="45"/>
      <c r="B60" s="25"/>
      <c r="C60" s="26" t="s">
        <v>26</v>
      </c>
      <c r="D60" s="27"/>
      <c r="E60" s="30"/>
      <c r="F60" s="31"/>
      <c r="G60" s="33"/>
      <c r="H60" s="52"/>
    </row>
    <row r="61" spans="1:8" ht="15">
      <c r="A61" s="45"/>
      <c r="E61" s="8"/>
      <c r="G61" s="13"/>
      <c r="H61" s="52"/>
    </row>
    <row r="62" spans="1:8" ht="15">
      <c r="A62" s="45">
        <v>18</v>
      </c>
      <c r="B62" s="22" t="s">
        <v>21</v>
      </c>
      <c r="C62" s="23"/>
      <c r="D62" s="24"/>
      <c r="E62" s="28"/>
      <c r="F62" s="29"/>
      <c r="G62" s="32"/>
      <c r="H62" s="52"/>
    </row>
    <row r="63" spans="1:8" ht="15">
      <c r="A63" s="45"/>
      <c r="B63" s="40"/>
      <c r="C63" s="41" t="s">
        <v>37</v>
      </c>
      <c r="D63" s="5"/>
      <c r="E63" s="42">
        <v>5</v>
      </c>
      <c r="F63" s="43" t="s">
        <v>38</v>
      </c>
      <c r="G63" s="44">
        <f>G68-E63</f>
        <v>41009</v>
      </c>
      <c r="H63" s="52"/>
    </row>
    <row r="64" spans="1:8" ht="15">
      <c r="A64" s="45"/>
      <c r="B64" s="25"/>
      <c r="C64" s="26" t="s">
        <v>39</v>
      </c>
      <c r="D64" s="27"/>
      <c r="E64" s="30"/>
      <c r="F64" s="31"/>
      <c r="G64" s="33"/>
      <c r="H64" s="52"/>
    </row>
    <row r="65" spans="1:8" ht="15">
      <c r="A65" s="45"/>
      <c r="E65" s="8"/>
      <c r="G65" s="13"/>
      <c r="H65" s="52"/>
    </row>
    <row r="66" spans="1:10" ht="15">
      <c r="A66" s="45">
        <v>19</v>
      </c>
      <c r="B66" s="22" t="s">
        <v>22</v>
      </c>
      <c r="C66" s="23"/>
      <c r="D66" s="24"/>
      <c r="E66" s="28">
        <v>0.041666666666666664</v>
      </c>
      <c r="F66" s="29"/>
      <c r="G66" s="32"/>
      <c r="H66" s="52">
        <f>I47*1</f>
        <v>15</v>
      </c>
      <c r="J66" s="49" t="s">
        <v>48</v>
      </c>
    </row>
    <row r="67" spans="1:8" ht="15">
      <c r="A67" s="45"/>
      <c r="B67" s="40"/>
      <c r="C67" s="41" t="s">
        <v>34</v>
      </c>
      <c r="D67" s="5"/>
      <c r="E67" s="42"/>
      <c r="F67" s="43"/>
      <c r="G67" s="44"/>
      <c r="H67" s="52"/>
    </row>
    <row r="68" spans="1:14" ht="15">
      <c r="A68" s="45"/>
      <c r="B68" s="25"/>
      <c r="C68" s="26" t="s">
        <v>35</v>
      </c>
      <c r="D68" s="27"/>
      <c r="E68" s="30"/>
      <c r="F68" s="31"/>
      <c r="G68" s="33">
        <f>C4</f>
        <v>41014</v>
      </c>
      <c r="H68" s="52"/>
      <c r="J68" s="49" t="s">
        <v>58</v>
      </c>
      <c r="K68" s="51" t="s">
        <v>50</v>
      </c>
      <c r="L68" s="51" t="s">
        <v>51</v>
      </c>
      <c r="M68" s="51" t="s">
        <v>52</v>
      </c>
      <c r="N68" s="51" t="s">
        <v>53</v>
      </c>
    </row>
    <row r="70" spans="8:14" ht="15">
      <c r="H70" s="53">
        <f>SUM(H8:H68)</f>
        <v>952.5999999999999</v>
      </c>
      <c r="I70" s="3"/>
      <c r="K70" s="53">
        <f>$H$70+K16</f>
        <v>952.5999999999999</v>
      </c>
      <c r="L70" s="53">
        <f>$H$70+L16</f>
        <v>9077.6</v>
      </c>
      <c r="M70" s="53">
        <f>$H$70+M16</f>
        <v>1452.6</v>
      </c>
      <c r="N70" s="53">
        <f>$H$70+N16</f>
        <v>2952.6</v>
      </c>
    </row>
  </sheetData>
  <sheetProtection/>
  <mergeCells count="1">
    <mergeCell ref="B7:D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ciceron</dc:creator>
  <cp:keywords/>
  <dc:description/>
  <cp:lastModifiedBy>ciceron</cp:lastModifiedBy>
  <dcterms:created xsi:type="dcterms:W3CDTF">2012-01-22T11:16:22Z</dcterms:created>
  <dcterms:modified xsi:type="dcterms:W3CDTF">2012-01-24T19:17:51Z</dcterms:modified>
  <cp:category/>
  <cp:version/>
  <cp:contentType/>
  <cp:contentStatus/>
</cp:coreProperties>
</file>